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9315" windowHeight="3015"/>
  </bookViews>
  <sheets>
    <sheet name="Rankings" sheetId="4" r:id="rId1"/>
    <sheet name="Tabelle1" sheetId="1" r:id="rId2"/>
    <sheet name="driver points" sheetId="2" r:id="rId3"/>
    <sheet name="nation points" sheetId="3" r:id="rId4"/>
    <sheet name="Tabelle2" sheetId="5" r:id="rId5"/>
  </sheets>
  <calcPr calcId="145621"/>
</workbook>
</file>

<file path=xl/calcChain.xml><?xml version="1.0" encoding="utf-8"?>
<calcChain xmlns="http://schemas.openxmlformats.org/spreadsheetml/2006/main">
  <c r="N31" i="1" l="1"/>
  <c r="N32" i="1"/>
  <c r="L31" i="1"/>
  <c r="L32" i="1"/>
  <c r="L30" i="1"/>
  <c r="G7" i="4" l="1"/>
  <c r="H7" i="4" s="1"/>
  <c r="F7" i="4"/>
  <c r="E7" i="4"/>
  <c r="G5" i="4"/>
  <c r="H5" i="4" s="1"/>
  <c r="F5" i="4"/>
  <c r="E5" i="4"/>
  <c r="G4" i="4"/>
  <c r="H4" i="4" s="1"/>
  <c r="F4" i="4"/>
  <c r="E4" i="4"/>
  <c r="H8" i="4"/>
  <c r="H9" i="4"/>
  <c r="G3" i="4"/>
  <c r="F3" i="4"/>
  <c r="E3" i="4"/>
  <c r="N28" i="1"/>
  <c r="F6" i="4" s="1"/>
  <c r="N36" i="1"/>
  <c r="N35" i="1"/>
  <c r="N6" i="1"/>
  <c r="C12" i="1"/>
  <c r="C11" i="1"/>
  <c r="N10" i="1"/>
  <c r="N11" i="1"/>
  <c r="N22" i="1"/>
  <c r="N27" i="1"/>
  <c r="C27" i="1" s="1"/>
  <c r="N24" i="1"/>
  <c r="N26" i="1"/>
  <c r="L26" i="1"/>
  <c r="L6" i="1"/>
  <c r="L4" i="1" s="1"/>
  <c r="L11" i="1"/>
  <c r="L10" i="1" s="1"/>
  <c r="L28" i="1"/>
  <c r="E6" i="4" s="1"/>
  <c r="L36" i="1"/>
  <c r="L35" i="1"/>
  <c r="L27" i="1"/>
  <c r="L24" i="1"/>
  <c r="N4" i="1"/>
  <c r="C36" i="1" l="1"/>
  <c r="N34" i="1"/>
  <c r="L34" i="1"/>
  <c r="L22" i="1"/>
  <c r="J12" i="1"/>
  <c r="J11" i="1"/>
  <c r="J10" i="1" s="1"/>
  <c r="J41" i="1"/>
  <c r="J40" i="1" s="1"/>
  <c r="C40" i="1" s="1"/>
  <c r="J34" i="1"/>
  <c r="J35" i="1"/>
  <c r="J28" i="1"/>
  <c r="J30" i="1"/>
  <c r="J4" i="1"/>
  <c r="J22" i="1"/>
  <c r="J26" i="1"/>
  <c r="J25" i="1"/>
  <c r="J24" i="1"/>
  <c r="J6" i="1"/>
  <c r="H35" i="1" l="1"/>
  <c r="H34" i="1" s="1"/>
  <c r="H29" i="1"/>
  <c r="H28" i="1" s="1"/>
  <c r="H25" i="1"/>
  <c r="H26" i="1"/>
  <c r="H24" i="1"/>
  <c r="H23" i="1"/>
  <c r="H18" i="1"/>
  <c r="H17" i="1"/>
  <c r="H12" i="1"/>
  <c r="H11" i="1"/>
  <c r="H6" i="1"/>
  <c r="H5" i="1"/>
  <c r="H4" i="1" s="1"/>
  <c r="D9" i="5"/>
  <c r="E9" i="5" s="1"/>
  <c r="D8" i="5"/>
  <c r="E8" i="5" s="1"/>
  <c r="D7" i="5"/>
  <c r="E7" i="5" s="1"/>
  <c r="D6" i="5"/>
  <c r="D5" i="5"/>
  <c r="E5" i="5" s="1"/>
  <c r="D4" i="5"/>
  <c r="E4" i="5"/>
  <c r="E6" i="5"/>
  <c r="E3" i="5"/>
  <c r="D3" i="5"/>
  <c r="D2" i="5"/>
  <c r="F5" i="1"/>
  <c r="F6" i="1"/>
  <c r="F11" i="1"/>
  <c r="F10" i="1" s="1"/>
  <c r="F17" i="1"/>
  <c r="F18" i="1"/>
  <c r="F23" i="1"/>
  <c r="F24" i="1"/>
  <c r="F25" i="1"/>
  <c r="F26" i="1"/>
  <c r="F29" i="1"/>
  <c r="F28" i="1" s="1"/>
  <c r="F35" i="1"/>
  <c r="F34" i="1" s="1"/>
  <c r="H10" i="1" l="1"/>
  <c r="H16" i="1"/>
  <c r="H22" i="1"/>
  <c r="F16" i="1"/>
  <c r="F4" i="1"/>
  <c r="F22" i="1"/>
  <c r="C6" i="1"/>
  <c r="C18" i="1" l="1"/>
  <c r="C10" i="1"/>
  <c r="C5" i="1"/>
  <c r="C4" i="1" l="1"/>
  <c r="C23" i="1" l="1"/>
  <c r="C17" i="1"/>
  <c r="C22" i="1" l="1"/>
  <c r="C16" i="1"/>
  <c r="C26" i="1" l="1"/>
  <c r="C24" i="1"/>
  <c r="C25" i="1"/>
  <c r="C35" i="1" l="1"/>
  <c r="C29" i="1"/>
  <c r="C34" i="1" l="1"/>
  <c r="C28" i="1"/>
  <c r="G6" i="4" s="1"/>
  <c r="H6" i="4" s="1"/>
  <c r="D40" i="1" l="1"/>
  <c r="D34" i="1"/>
  <c r="D16" i="1"/>
  <c r="D22" i="1"/>
  <c r="D28" i="1"/>
  <c r="D10" i="1"/>
  <c r="D4" i="1"/>
</calcChain>
</file>

<file path=xl/sharedStrings.xml><?xml version="1.0" encoding="utf-8"?>
<sst xmlns="http://schemas.openxmlformats.org/spreadsheetml/2006/main" count="130" uniqueCount="70">
  <si>
    <t>Nation</t>
  </si>
  <si>
    <t>Code</t>
  </si>
  <si>
    <t>Driver</t>
  </si>
  <si>
    <t>LfsWorld</t>
  </si>
  <si>
    <t>Pos</t>
  </si>
  <si>
    <t>P</t>
  </si>
  <si>
    <t>Total</t>
  </si>
  <si>
    <t>Round 1 TT</t>
  </si>
  <si>
    <t>Round 1 R</t>
  </si>
  <si>
    <t>Round 2 R</t>
  </si>
  <si>
    <t>Round 3 R1</t>
  </si>
  <si>
    <t>Round 3 R2</t>
  </si>
  <si>
    <t>Round 4 R</t>
  </si>
  <si>
    <t>Round 5 R1</t>
  </si>
  <si>
    <t>Round 5 R2</t>
  </si>
  <si>
    <t>Round 5 R3</t>
  </si>
  <si>
    <t>Round 6</t>
  </si>
  <si>
    <t>Diff</t>
  </si>
  <si>
    <t>Lithuania</t>
  </si>
  <si>
    <t>LTU</t>
  </si>
  <si>
    <t>G.Orla</t>
  </si>
  <si>
    <t>T.Gedminas</t>
  </si>
  <si>
    <t>Alianto</t>
  </si>
  <si>
    <t>Debris 1990</t>
  </si>
  <si>
    <t>Bulgaria</t>
  </si>
  <si>
    <t>BGR</t>
  </si>
  <si>
    <t>Vennie</t>
  </si>
  <si>
    <t>ventspils_619</t>
  </si>
  <si>
    <t>Germany-Austria-Switzerland</t>
  </si>
  <si>
    <t>DAS</t>
  </si>
  <si>
    <t>Timo</t>
  </si>
  <si>
    <t>Tisu</t>
  </si>
  <si>
    <t>Latvia 1</t>
  </si>
  <si>
    <t>A.Laipnieks</t>
  </si>
  <si>
    <t>LV1</t>
  </si>
  <si>
    <t>A.Rozitis</t>
  </si>
  <si>
    <t>M.Zandmanis</t>
  </si>
  <si>
    <t>Rony</t>
  </si>
  <si>
    <t>laipnieks</t>
  </si>
  <si>
    <t>Zaabis</t>
  </si>
  <si>
    <t>MarcisZ</t>
  </si>
  <si>
    <t>Eclipsed</t>
  </si>
  <si>
    <t>Timo1992</t>
  </si>
  <si>
    <t>woidviadla</t>
  </si>
  <si>
    <t>Latvia 2</t>
  </si>
  <si>
    <t>LV2</t>
  </si>
  <si>
    <t>N.Varna</t>
  </si>
  <si>
    <t>promile</t>
  </si>
  <si>
    <t>United Kingdom</t>
  </si>
  <si>
    <t>k_badam</t>
  </si>
  <si>
    <t>GBR</t>
  </si>
  <si>
    <t>DNF</t>
  </si>
  <si>
    <t>DNS</t>
  </si>
  <si>
    <t>scroLLeR</t>
  </si>
  <si>
    <t>brave</t>
  </si>
  <si>
    <t>Hungary</t>
  </si>
  <si>
    <t>HUN</t>
  </si>
  <si>
    <t>A.Szarka</t>
  </si>
  <si>
    <t>Seldon</t>
  </si>
  <si>
    <t>Δ</t>
  </si>
  <si>
    <t>M.Linde</t>
  </si>
  <si>
    <t>shew</t>
  </si>
  <si>
    <t>K.Gaspuitis</t>
  </si>
  <si>
    <t>sn1p</t>
  </si>
  <si>
    <t>Pfortnoks</t>
  </si>
  <si>
    <t>pfortnoks</t>
  </si>
  <si>
    <t>mbutcher</t>
  </si>
  <si>
    <t>R3.1</t>
  </si>
  <si>
    <t>R3.2</t>
  </si>
  <si>
    <r>
      <t xml:space="preserve">Nations World League 2015/16 Rankings </t>
    </r>
    <r>
      <rPr>
        <sz val="12"/>
        <color theme="1"/>
        <rFont val="Calibri"/>
        <family val="2"/>
        <scheme val="minor"/>
      </rPr>
      <t>after Round 3 of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</si>
</sst>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Calibri"/>
      <family val="2"/>
    </font>
    <font>
      <b/>
      <sz val="11"/>
      <name val="Roboto"/>
    </font>
    <font>
      <i/>
      <sz val="11"/>
      <name val="Roboto"/>
    </font>
    <font>
      <sz val="1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200" zoomScaleNormal="200" workbookViewId="0">
      <selection sqref="A1:H9"/>
    </sheetView>
  </sheetViews>
  <sheetFormatPr baseColWidth="10" defaultRowHeight="15" x14ac:dyDescent="0.25"/>
  <cols>
    <col min="1" max="1" width="6.42578125" customWidth="1"/>
    <col min="2" max="3" width="7.140625" customWidth="1"/>
    <col min="4" max="4" width="48.28515625" bestFit="1" customWidth="1"/>
    <col min="5" max="5" width="8" bestFit="1" customWidth="1"/>
    <col min="6" max="6" width="8" customWidth="1"/>
    <col min="7" max="7" width="9.28515625" customWidth="1"/>
    <col min="8" max="8" width="9.28515625" bestFit="1" customWidth="1"/>
  </cols>
  <sheetData>
    <row r="1" spans="1:8" ht="26.25" x14ac:dyDescent="0.4">
      <c r="A1" s="10" t="s">
        <v>69</v>
      </c>
      <c r="B1" s="10"/>
      <c r="C1" s="10"/>
      <c r="D1" s="10"/>
      <c r="E1" s="10"/>
      <c r="F1" s="10"/>
      <c r="G1" s="10"/>
      <c r="H1" s="10"/>
    </row>
    <row r="2" spans="1:8" ht="26.25" x14ac:dyDescent="0.4">
      <c r="A2" s="4" t="s">
        <v>4</v>
      </c>
      <c r="B2" s="10" t="s">
        <v>0</v>
      </c>
      <c r="C2" s="10"/>
      <c r="D2" s="10"/>
      <c r="E2" s="4" t="s">
        <v>67</v>
      </c>
      <c r="F2" s="4" t="s">
        <v>68</v>
      </c>
      <c r="G2" s="4" t="s">
        <v>6</v>
      </c>
      <c r="H2" s="5" t="s">
        <v>59</v>
      </c>
    </row>
    <row r="3" spans="1:8" ht="26.25" x14ac:dyDescent="0.4">
      <c r="A3" s="3">
        <v>1</v>
      </c>
      <c r="B3" s="3"/>
      <c r="C3" s="2" t="s">
        <v>34</v>
      </c>
      <c r="D3" s="3" t="s">
        <v>32</v>
      </c>
      <c r="E3" s="2">
        <f>Tabelle1!L22</f>
        <v>198</v>
      </c>
      <c r="F3" s="2">
        <f>Tabelle1!N22</f>
        <v>183</v>
      </c>
      <c r="G3" s="3">
        <f>Tabelle1!C22</f>
        <v>1164</v>
      </c>
      <c r="H3" s="3"/>
    </row>
    <row r="4" spans="1:8" ht="26.25" x14ac:dyDescent="0.4">
      <c r="A4" s="3">
        <v>2</v>
      </c>
      <c r="B4" s="3"/>
      <c r="C4" s="2" t="s">
        <v>19</v>
      </c>
      <c r="D4" s="3" t="s">
        <v>18</v>
      </c>
      <c r="E4" s="2">
        <f>Tabelle1!L4</f>
        <v>111</v>
      </c>
      <c r="F4" s="2">
        <f>Tabelle1!N4</f>
        <v>123</v>
      </c>
      <c r="G4" s="3">
        <f>Tabelle1!C4</f>
        <v>768</v>
      </c>
      <c r="H4" s="2">
        <f>G4-$G$3</f>
        <v>-396</v>
      </c>
    </row>
    <row r="5" spans="1:8" ht="26.25" x14ac:dyDescent="0.4">
      <c r="A5" s="3">
        <v>3</v>
      </c>
      <c r="B5" s="3"/>
      <c r="C5" s="2" t="s">
        <v>25</v>
      </c>
      <c r="D5" s="3" t="s">
        <v>24</v>
      </c>
      <c r="E5" s="2">
        <f>Tabelle1!L10</f>
        <v>120</v>
      </c>
      <c r="F5" s="2">
        <f>Tabelle1!N10</f>
        <v>114</v>
      </c>
      <c r="G5" s="3">
        <f>Tabelle1!C10</f>
        <v>762</v>
      </c>
      <c r="H5" s="2">
        <f t="shared" ref="H5:H9" si="0">G5-$G$3</f>
        <v>-402</v>
      </c>
    </row>
    <row r="6" spans="1:8" ht="26.25" x14ac:dyDescent="0.4">
      <c r="A6" s="3">
        <v>4</v>
      </c>
      <c r="B6" s="3"/>
      <c r="C6" s="2" t="s">
        <v>45</v>
      </c>
      <c r="D6" s="3" t="s">
        <v>44</v>
      </c>
      <c r="E6" s="2">
        <f>Tabelle1!L28</f>
        <v>129</v>
      </c>
      <c r="F6" s="2">
        <f>Tabelle1!N28</f>
        <v>123</v>
      </c>
      <c r="G6" s="3">
        <f>Tabelle1!C28</f>
        <v>708</v>
      </c>
      <c r="H6" s="2">
        <f t="shared" si="0"/>
        <v>-456</v>
      </c>
    </row>
    <row r="7" spans="1:8" ht="26.25" x14ac:dyDescent="0.4">
      <c r="A7" s="3">
        <v>5</v>
      </c>
      <c r="B7" s="3"/>
      <c r="C7" s="2" t="s">
        <v>50</v>
      </c>
      <c r="D7" s="3" t="s">
        <v>48</v>
      </c>
      <c r="E7" s="2">
        <f>Tabelle1!L34</f>
        <v>147</v>
      </c>
      <c r="F7" s="2">
        <f>Tabelle1!N34</f>
        <v>159</v>
      </c>
      <c r="G7" s="3">
        <f>Tabelle1!C34</f>
        <v>588</v>
      </c>
      <c r="H7" s="2">
        <f t="shared" si="0"/>
        <v>-576</v>
      </c>
    </row>
    <row r="8" spans="1:8" ht="26.25" x14ac:dyDescent="0.4">
      <c r="A8" s="3">
        <v>6</v>
      </c>
      <c r="B8" s="3"/>
      <c r="C8" s="2" t="s">
        <v>29</v>
      </c>
      <c r="D8" s="3" t="s">
        <v>28</v>
      </c>
      <c r="E8" s="2">
        <v>0</v>
      </c>
      <c r="F8" s="2">
        <v>0</v>
      </c>
      <c r="G8" s="3">
        <v>255</v>
      </c>
      <c r="H8" s="2">
        <f t="shared" si="0"/>
        <v>-909</v>
      </c>
    </row>
    <row r="9" spans="1:8" ht="26.25" x14ac:dyDescent="0.4">
      <c r="A9" s="3">
        <v>7</v>
      </c>
      <c r="B9" s="3"/>
      <c r="C9" s="2" t="s">
        <v>56</v>
      </c>
      <c r="D9" s="3" t="s">
        <v>55</v>
      </c>
      <c r="E9" s="2">
        <v>0</v>
      </c>
      <c r="F9" s="2">
        <v>0</v>
      </c>
      <c r="G9" s="3">
        <v>240</v>
      </c>
      <c r="H9" s="2">
        <f t="shared" si="0"/>
        <v>-924</v>
      </c>
    </row>
  </sheetData>
  <mergeCells count="2">
    <mergeCell ref="B2:D2"/>
    <mergeCell ref="A1:H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opLeftCell="D1" workbookViewId="0">
      <selection activeCell="K4" sqref="K4"/>
    </sheetView>
  </sheetViews>
  <sheetFormatPr baseColWidth="10" defaultRowHeight="15" x14ac:dyDescent="0.25"/>
  <cols>
    <col min="1" max="1" width="27.85546875" style="9" bestFit="1" customWidth="1"/>
    <col min="2" max="2" width="13" style="9" bestFit="1" customWidth="1"/>
    <col min="3" max="4" width="5.7109375" style="9" bestFit="1" customWidth="1"/>
    <col min="5" max="5" width="10.7109375" style="9" bestFit="1" customWidth="1"/>
    <col min="6" max="6" width="5" style="9" bestFit="1" customWidth="1"/>
    <col min="7" max="7" width="9.85546875" style="9" bestFit="1" customWidth="1"/>
    <col min="8" max="8" width="5" style="9" bestFit="1" customWidth="1"/>
    <col min="9" max="9" width="9.85546875" style="9" bestFit="1" customWidth="1"/>
    <col min="10" max="10" width="5" style="9" bestFit="1" customWidth="1"/>
    <col min="11" max="11" width="10.85546875" style="9" bestFit="1" customWidth="1"/>
    <col min="12" max="12" width="5.7109375" style="9" bestFit="1" customWidth="1"/>
    <col min="13" max="13" width="10.7109375" style="9" bestFit="1" customWidth="1"/>
    <col min="14" max="14" width="5.7109375" style="9" bestFit="1" customWidth="1"/>
    <col min="15" max="15" width="9.7109375" style="9" bestFit="1" customWidth="1"/>
    <col min="16" max="16" width="2.5703125" style="9" bestFit="1" customWidth="1"/>
    <col min="17" max="17" width="10.7109375" style="9" bestFit="1" customWidth="1"/>
    <col min="18" max="18" width="2.5703125" style="9" bestFit="1" customWidth="1"/>
    <col min="19" max="19" width="10.7109375" style="9" bestFit="1" customWidth="1"/>
    <col min="20" max="20" width="2.5703125" style="9" bestFit="1" customWidth="1"/>
    <col min="21" max="21" width="10.7109375" style="9" bestFit="1" customWidth="1"/>
    <col min="22" max="22" width="2.5703125" style="9" bestFit="1" customWidth="1"/>
    <col min="23" max="23" width="8.140625" style="9" bestFit="1" customWidth="1"/>
    <col min="24" max="24" width="3.85546875" style="9" bestFit="1" customWidth="1"/>
    <col min="25" max="16384" width="11.42578125" style="9"/>
  </cols>
  <sheetData>
    <row r="1" spans="1:24" s="6" customFormat="1" x14ac:dyDescent="0.25">
      <c r="E1" s="6" t="s">
        <v>7</v>
      </c>
      <c r="F1" s="6">
        <v>3</v>
      </c>
      <c r="G1" s="6" t="s">
        <v>8</v>
      </c>
      <c r="H1" s="6">
        <v>3</v>
      </c>
      <c r="I1" s="6" t="s">
        <v>9</v>
      </c>
      <c r="J1" s="6">
        <v>6</v>
      </c>
      <c r="K1" s="6" t="s">
        <v>10</v>
      </c>
      <c r="L1" s="6">
        <v>3</v>
      </c>
      <c r="M1" s="6" t="s">
        <v>11</v>
      </c>
      <c r="N1" s="6">
        <v>3</v>
      </c>
      <c r="O1" s="6" t="s">
        <v>12</v>
      </c>
      <c r="P1" s="6">
        <v>6</v>
      </c>
      <c r="Q1" s="6" t="s">
        <v>13</v>
      </c>
      <c r="R1" s="6">
        <v>2</v>
      </c>
      <c r="S1" s="6" t="s">
        <v>14</v>
      </c>
      <c r="T1" s="6">
        <v>2</v>
      </c>
      <c r="U1" s="6" t="s">
        <v>15</v>
      </c>
      <c r="V1" s="6">
        <v>2</v>
      </c>
      <c r="W1" s="6" t="s">
        <v>16</v>
      </c>
      <c r="X1" s="6">
        <v>12</v>
      </c>
    </row>
    <row r="2" spans="1:24" s="6" customFormat="1" x14ac:dyDescent="0.25">
      <c r="A2" s="6" t="s">
        <v>0</v>
      </c>
      <c r="B2" s="6" t="s">
        <v>1</v>
      </c>
      <c r="C2" s="6" t="s">
        <v>6</v>
      </c>
      <c r="D2" s="6" t="s">
        <v>17</v>
      </c>
      <c r="E2" s="6" t="s">
        <v>4</v>
      </c>
      <c r="F2" s="6" t="s">
        <v>5</v>
      </c>
      <c r="G2" s="6" t="s">
        <v>4</v>
      </c>
      <c r="H2" s="6" t="s">
        <v>5</v>
      </c>
      <c r="I2" s="6" t="s">
        <v>4</v>
      </c>
      <c r="J2" s="6" t="s">
        <v>5</v>
      </c>
      <c r="K2" s="6" t="s">
        <v>4</v>
      </c>
      <c r="L2" s="6" t="s">
        <v>5</v>
      </c>
      <c r="M2" s="6" t="s">
        <v>4</v>
      </c>
      <c r="N2" s="6" t="s">
        <v>5</v>
      </c>
      <c r="O2" s="6" t="s">
        <v>4</v>
      </c>
      <c r="P2" s="6" t="s">
        <v>5</v>
      </c>
      <c r="Q2" s="6" t="s">
        <v>4</v>
      </c>
      <c r="R2" s="6" t="s">
        <v>5</v>
      </c>
      <c r="S2" s="6" t="s">
        <v>4</v>
      </c>
      <c r="T2" s="6" t="s">
        <v>5</v>
      </c>
      <c r="U2" s="6" t="s">
        <v>4</v>
      </c>
      <c r="V2" s="6" t="s">
        <v>5</v>
      </c>
      <c r="W2" s="6" t="s">
        <v>4</v>
      </c>
      <c r="X2" s="6" t="s">
        <v>5</v>
      </c>
    </row>
    <row r="3" spans="1:24" s="7" customFormat="1" x14ac:dyDescent="0.25">
      <c r="A3" s="7" t="s">
        <v>2</v>
      </c>
      <c r="B3" s="7" t="s">
        <v>3</v>
      </c>
    </row>
    <row r="4" spans="1:24" s="8" customFormat="1" x14ac:dyDescent="0.25">
      <c r="A4" s="8" t="s">
        <v>18</v>
      </c>
      <c r="B4" s="8" t="s">
        <v>19</v>
      </c>
      <c r="C4" s="8">
        <f>SUM(F4,H4,J4,L4,N4,P4,R4,T4,V4,X4)</f>
        <v>768</v>
      </c>
      <c r="D4" s="8">
        <f>C4-MAX($C$4,$C$10,$C$16,$C$22,$C$28,$C$34,$C$40,$C$46,$C$52,$C$58,$C$64,$C$70,$C$76,$C$82,$C$88,$C$94,$C$100,$C$106,$C$112,$C$118)</f>
        <v>-396</v>
      </c>
      <c r="E4" s="8">
        <v>2</v>
      </c>
      <c r="F4" s="8">
        <f>SUM(F5:F9)+LOOKUP(E4,'nation points'!$A$1:$A$21,'nation points'!$B$1:$B$21)*Tabelle1!F$1</f>
        <v>150</v>
      </c>
      <c r="G4" s="8">
        <v>2</v>
      </c>
      <c r="H4" s="8">
        <f>SUM(H5:H9)+LOOKUP(G4,'nation points'!$A$1:$A$21,'nation points'!$B$1:$B$21)*Tabelle1!H$1</f>
        <v>138</v>
      </c>
      <c r="I4" s="8">
        <v>3</v>
      </c>
      <c r="J4" s="8">
        <f>SUM(J5:J9)+LOOKUP(I4,'nation points'!$A$1:$A$21,'nation points'!$B$1:$B$21)*Tabelle1!J$1</f>
        <v>246</v>
      </c>
      <c r="K4" s="8">
        <v>5</v>
      </c>
      <c r="L4" s="8">
        <f>SUM(L5:L9)+LOOKUP(K4,'nation points'!$A$1:$A$21,'nation points'!$B$1:$B$21)*Tabelle1!L$1</f>
        <v>111</v>
      </c>
      <c r="M4" s="8">
        <v>4</v>
      </c>
      <c r="N4" s="8">
        <f>SUM(N5:N9)+LOOKUP(M4,'nation points'!$A$1:$A$21,'nation points'!$B$1:$B$21)*Tabelle1!N$1</f>
        <v>123</v>
      </c>
    </row>
    <row r="5" spans="1:24" x14ac:dyDescent="0.25">
      <c r="A5" s="9" t="s">
        <v>20</v>
      </c>
      <c r="B5" s="9" t="s">
        <v>23</v>
      </c>
      <c r="C5" s="9">
        <f t="shared" ref="C5:C36" si="0">SUM(F5,H5,J5,L5,N5,P5,R5,T5,V5,X5)</f>
        <v>30</v>
      </c>
      <c r="E5" s="9">
        <v>7</v>
      </c>
      <c r="F5" s="9">
        <f>LOOKUP(E5,'driver points'!$A$1:$A$40,'driver points'!$B$1:$B$40)*Tabelle1!$F$1</f>
        <v>12</v>
      </c>
      <c r="G5" s="9">
        <v>5</v>
      </c>
      <c r="H5" s="9">
        <f>LOOKUP(G5,'driver points'!$A$1:$A$40,'driver points'!$B$1:$B$40)*Tabelle1!H$1</f>
        <v>18</v>
      </c>
    </row>
    <row r="6" spans="1:24" x14ac:dyDescent="0.25">
      <c r="A6" s="9" t="s">
        <v>21</v>
      </c>
      <c r="B6" s="9" t="s">
        <v>22</v>
      </c>
      <c r="C6" s="9">
        <f t="shared" si="0"/>
        <v>96</v>
      </c>
      <c r="E6" s="9">
        <v>3</v>
      </c>
      <c r="F6" s="9">
        <f>LOOKUP(E6,'driver points'!$A$1:$A$40,'driver points'!$B$1:$B$40)*Tabelle1!$F$1</f>
        <v>24</v>
      </c>
      <c r="G6" s="9">
        <v>9</v>
      </c>
      <c r="H6" s="9">
        <f>LOOKUP(G6,'driver points'!$A$1:$A$40,'driver points'!$B$1:$B$40)*Tabelle1!H$1</f>
        <v>6</v>
      </c>
      <c r="I6" s="9">
        <v>6</v>
      </c>
      <c r="J6" s="9">
        <f>LOOKUP(I6,'driver points'!$A$1:$A$40,'driver points'!$B$1:$B$40)*Tabelle1!J$1</f>
        <v>30</v>
      </c>
      <c r="K6" s="9">
        <v>6</v>
      </c>
      <c r="L6" s="9">
        <f>LOOKUP(K6,'driver points'!$A$1:$A$40,'driver points'!$B$1:$B$40)*Tabelle1!L$1</f>
        <v>15</v>
      </c>
      <c r="M6" s="9">
        <v>4</v>
      </c>
      <c r="N6" s="9">
        <f>LOOKUP(M6,'driver points'!$A$1:$A$40,'driver points'!$B$1:$B$40)*Tabelle1!N$1</f>
        <v>21</v>
      </c>
    </row>
    <row r="10" spans="1:24" s="8" customFormat="1" x14ac:dyDescent="0.25">
      <c r="A10" s="8" t="s">
        <v>24</v>
      </c>
      <c r="B10" s="8" t="s">
        <v>25</v>
      </c>
      <c r="C10" s="8">
        <f t="shared" si="0"/>
        <v>762</v>
      </c>
      <c r="D10" s="8">
        <f>C10-MAX($C$4,$C$10,$C$16,$C$22,$C$28,$C$34,$C$40,$C$46,$C$52,$C$58,$C$64,$C$70,$C$76,$C$82,$C$88,$C$94,$C$100,$C$106,$C$112,$C$118)</f>
        <v>-402</v>
      </c>
      <c r="E10" s="8">
        <v>5</v>
      </c>
      <c r="F10" s="8">
        <f>SUM(F11:F15)+LOOKUP(E10,'nation points'!$A$1:$A$21,'nation points'!$B$1:$B$21)*Tabelle1!F$1</f>
        <v>105</v>
      </c>
      <c r="G10" s="8">
        <v>4</v>
      </c>
      <c r="H10" s="8">
        <f>SUM(H11:H15)+LOOKUP(G10,'nation points'!$A$1:$A$21,'nation points'!$B$1:$B$21)*Tabelle1!H$1</f>
        <v>111</v>
      </c>
      <c r="I10" s="8">
        <v>2</v>
      </c>
      <c r="J10" s="8">
        <f>SUM(J11:J15)+LOOKUP(I10,'nation points'!$A$1:$A$21,'nation points'!$B$1:$B$21)*Tabelle1!J$1</f>
        <v>312</v>
      </c>
      <c r="K10" s="8">
        <v>4</v>
      </c>
      <c r="L10" s="8">
        <f>SUM(L11:L15)+LOOKUP(K10,'nation points'!$A$1:$A$21,'nation points'!$B$1:$B$21)*Tabelle1!L$1</f>
        <v>120</v>
      </c>
      <c r="M10" s="8">
        <v>5</v>
      </c>
      <c r="N10" s="8">
        <f>SUM(N11:N15)+LOOKUP(M10,'nation points'!$A$1:$A$21,'nation points'!$B$1:$B$21)*Tabelle1!N$1</f>
        <v>114</v>
      </c>
    </row>
    <row r="11" spans="1:24" x14ac:dyDescent="0.25">
      <c r="A11" s="9" t="s">
        <v>26</v>
      </c>
      <c r="B11" s="9" t="s">
        <v>27</v>
      </c>
      <c r="C11" s="9">
        <f t="shared" si="0"/>
        <v>114</v>
      </c>
      <c r="E11" s="9">
        <v>8</v>
      </c>
      <c r="F11" s="9">
        <f>LOOKUP(E11,'driver points'!$A$1:$A$40,'driver points'!$B$1:$B$40)*Tabelle1!$F$1</f>
        <v>9</v>
      </c>
      <c r="G11" s="9">
        <v>8</v>
      </c>
      <c r="H11" s="9">
        <f>LOOKUP(G11,'driver points'!$A$1:$A$40,'driver points'!$B$1:$B$40)*Tabelle1!H$1</f>
        <v>9</v>
      </c>
      <c r="I11" s="9">
        <v>1</v>
      </c>
      <c r="J11" s="9">
        <f>LOOKUP(I11,'driver points'!$A$1:$A$40,'driver points'!$B$1:$B$40)*Tabelle1!J$1</f>
        <v>60</v>
      </c>
      <c r="K11" s="9">
        <v>5</v>
      </c>
      <c r="L11" s="9">
        <f>LOOKUP(K11,'driver points'!$A$1:$A$40,'driver points'!$B$1:$B$40)*Tabelle1!L$1</f>
        <v>18</v>
      </c>
      <c r="M11" s="9">
        <v>5</v>
      </c>
      <c r="N11" s="9">
        <f>LOOKUP(M11,'driver points'!$A$1:$A$40,'driver points'!$B$1:$B$40)*Tabelle1!N$1</f>
        <v>18</v>
      </c>
    </row>
    <row r="12" spans="1:24" x14ac:dyDescent="0.25">
      <c r="A12" s="9" t="s">
        <v>53</v>
      </c>
      <c r="C12" s="9">
        <f t="shared" si="0"/>
        <v>24</v>
      </c>
      <c r="G12" s="9">
        <v>11</v>
      </c>
      <c r="H12" s="9">
        <f>LOOKUP(G12,'driver points'!$A$1:$A$40,'driver points'!$B$1:$B$40)*Tabelle1!H$1</f>
        <v>0</v>
      </c>
      <c r="I12" s="9">
        <v>7</v>
      </c>
      <c r="J12" s="9">
        <f>LOOKUP(I12,'driver points'!$A$1:$A$40,'driver points'!$B$1:$B$40)*Tabelle1!J$1</f>
        <v>24</v>
      </c>
    </row>
    <row r="16" spans="1:24" s="8" customFormat="1" x14ac:dyDescent="0.25">
      <c r="A16" s="8" t="s">
        <v>28</v>
      </c>
      <c r="B16" s="8" t="s">
        <v>29</v>
      </c>
      <c r="C16" s="8">
        <f t="shared" si="0"/>
        <v>255</v>
      </c>
      <c r="D16" s="8">
        <f>C16-MAX($C$4,$C$10,$C$16,$C$22,$C$28,$C$34,$C$40,$C$46,$C$52,$C$58,$C$64,$C$70,$C$76,$C$82,$C$88,$C$94,$C$100,$C$106,$C$112,$C$118)</f>
        <v>-909</v>
      </c>
      <c r="E16" s="8">
        <v>3</v>
      </c>
      <c r="F16" s="8">
        <f>SUM(F17:F21)+LOOKUP(E16,'nation points'!$A$1:$A$21,'nation points'!$B$1:$B$21)*Tabelle1!F$1</f>
        <v>129</v>
      </c>
      <c r="G16" s="8">
        <v>3</v>
      </c>
      <c r="H16" s="8">
        <f>SUM(H17:H21)+LOOKUP(G16,'nation points'!$A$1:$A$21,'nation points'!$B$1:$B$21)*Tabelle1!H$1</f>
        <v>126</v>
      </c>
    </row>
    <row r="17" spans="1:14" x14ac:dyDescent="0.25">
      <c r="A17" s="9" t="s">
        <v>30</v>
      </c>
      <c r="B17" s="9" t="s">
        <v>42</v>
      </c>
      <c r="C17" s="9">
        <f t="shared" si="0"/>
        <v>30</v>
      </c>
      <c r="E17" s="9">
        <v>6</v>
      </c>
      <c r="F17" s="9">
        <f>LOOKUP(E17,'driver points'!$A$1:$A$40,'driver points'!$B$1:$B$40)*Tabelle1!$F$1</f>
        <v>15</v>
      </c>
      <c r="G17" s="9">
        <v>6</v>
      </c>
      <c r="H17" s="9">
        <f>LOOKUP(G17,'driver points'!$A$1:$A$40,'driver points'!$B$1:$B$40)*Tabelle1!H$1</f>
        <v>15</v>
      </c>
    </row>
    <row r="18" spans="1:14" x14ac:dyDescent="0.25">
      <c r="A18" s="9" t="s">
        <v>31</v>
      </c>
      <c r="B18" s="9" t="s">
        <v>43</v>
      </c>
      <c r="C18" s="9">
        <f t="shared" si="0"/>
        <v>9</v>
      </c>
      <c r="E18" s="9">
        <v>9</v>
      </c>
      <c r="F18" s="9">
        <f>LOOKUP(E18,'driver points'!$A$1:$A$40,'driver points'!$B$1:$B$40)*Tabelle1!$F$1</f>
        <v>6</v>
      </c>
      <c r="G18" s="9">
        <v>10</v>
      </c>
      <c r="H18" s="9">
        <f>LOOKUP(G18,'driver points'!$A$1:$A$40,'driver points'!$B$1:$B$40)*Tabelle1!H$1</f>
        <v>3</v>
      </c>
    </row>
    <row r="22" spans="1:14" s="8" customFormat="1" x14ac:dyDescent="0.25">
      <c r="A22" s="8" t="s">
        <v>32</v>
      </c>
      <c r="B22" s="8" t="s">
        <v>34</v>
      </c>
      <c r="C22" s="8">
        <f t="shared" si="0"/>
        <v>1164</v>
      </c>
      <c r="D22" s="8">
        <f>C22-MAX($C$4,$C$10,$C$16,$C$22,$C$28,$C$34,$C$40,$C$46,$C$52,$C$58,$C$64,$C$70,$C$76,$C$82,$C$88,$C$94,$C$100,$C$106,$C$112,$C$118)</f>
        <v>0</v>
      </c>
      <c r="E22" s="8">
        <v>1</v>
      </c>
      <c r="F22" s="8">
        <f>SUM(F23:F27)+LOOKUP(E22,'nation points'!$A$1:$A$21,'nation points'!$B$1:$B$21)*Tabelle1!F$1</f>
        <v>201</v>
      </c>
      <c r="G22" s="8">
        <v>1</v>
      </c>
      <c r="H22" s="8">
        <f>SUM(H23:H27)+LOOKUP(G22,'nation points'!$A$1:$A$21,'nation points'!$B$1:$B$21)*Tabelle1!H$1</f>
        <v>210</v>
      </c>
      <c r="I22" s="8">
        <v>1</v>
      </c>
      <c r="J22" s="8">
        <f>SUM(J23:J27)+LOOKUP(I22,'nation points'!$A$1:$A$21,'nation points'!$B$1:$B$21)*Tabelle1!J$1</f>
        <v>372</v>
      </c>
      <c r="K22" s="8">
        <v>1</v>
      </c>
      <c r="L22" s="8">
        <f>SUM(L23:L27)+LOOKUP(K22,'nation points'!$A$1:$A$21,'nation points'!$B$1:$B$21)*Tabelle1!L$1</f>
        <v>198</v>
      </c>
      <c r="M22" s="8">
        <v>1</v>
      </c>
      <c r="N22" s="8">
        <f>SUM(N23:N27)+LOOKUP(M22,'nation points'!$A$1:$A$21,'nation points'!$B$1:$B$21)*Tabelle1!N$1</f>
        <v>183</v>
      </c>
    </row>
    <row r="23" spans="1:14" x14ac:dyDescent="0.25">
      <c r="A23" s="9" t="s">
        <v>33</v>
      </c>
      <c r="B23" s="9" t="s">
        <v>38</v>
      </c>
      <c r="C23" s="9">
        <f t="shared" si="0"/>
        <v>60</v>
      </c>
      <c r="E23" s="9">
        <v>1</v>
      </c>
      <c r="F23" s="9">
        <f>LOOKUP(E23,'driver points'!$A$1:$A$40,'driver points'!$B$1:$B$40)*Tabelle1!$F$1</f>
        <v>30</v>
      </c>
      <c r="G23" s="9">
        <v>1</v>
      </c>
      <c r="H23" s="9">
        <f>LOOKUP(G23,'driver points'!$A$1:$A$40,'driver points'!$B$1:$B$40)*Tabelle1!H$1</f>
        <v>30</v>
      </c>
    </row>
    <row r="24" spans="1:14" x14ac:dyDescent="0.25">
      <c r="A24" s="9" t="s">
        <v>35</v>
      </c>
      <c r="B24" s="9" t="s">
        <v>39</v>
      </c>
      <c r="C24" s="9">
        <f t="shared" si="0"/>
        <v>153</v>
      </c>
      <c r="E24" s="9">
        <v>2</v>
      </c>
      <c r="F24" s="9">
        <f>LOOKUP(E24,'driver points'!$A$1:$A$40,'driver points'!$B$1:$B$40)*Tabelle1!$F$1</f>
        <v>27</v>
      </c>
      <c r="G24" s="9">
        <v>2</v>
      </c>
      <c r="H24" s="9">
        <f>LOOKUP(G24,'driver points'!$A$1:$A$40,'driver points'!$B$1:$B$40)*Tabelle1!H$1</f>
        <v>27</v>
      </c>
      <c r="I24" s="9">
        <v>3</v>
      </c>
      <c r="J24" s="9">
        <f>LOOKUP(I24,'driver points'!$A$1:$A$40,'driver points'!$B$1:$B$40)*Tabelle1!J$1</f>
        <v>48</v>
      </c>
      <c r="K24" s="9">
        <v>2</v>
      </c>
      <c r="L24" s="9">
        <f>LOOKUP(K24,'driver points'!$A$1:$A$40,'driver points'!$B$1:$B$40)*Tabelle1!L$1</f>
        <v>27</v>
      </c>
      <c r="M24" s="9">
        <v>3</v>
      </c>
      <c r="N24" s="9">
        <f>LOOKUP(M24,'driver points'!$A$1:$A$40,'driver points'!$B$1:$B$40)*Tabelle1!N$1</f>
        <v>24</v>
      </c>
    </row>
    <row r="25" spans="1:14" x14ac:dyDescent="0.25">
      <c r="A25" s="9" t="s">
        <v>36</v>
      </c>
      <c r="B25" s="9" t="s">
        <v>40</v>
      </c>
      <c r="C25" s="9">
        <f t="shared" si="0"/>
        <v>78</v>
      </c>
      <c r="E25" s="9">
        <v>10</v>
      </c>
      <c r="F25" s="9">
        <f>LOOKUP(E25,'driver points'!$A$1:$A$40,'driver points'!$B$1:$B$40)*Tabelle1!$F$1</f>
        <v>3</v>
      </c>
      <c r="G25" s="9">
        <v>4</v>
      </c>
      <c r="H25" s="9">
        <f>LOOKUP(G25,'driver points'!$A$1:$A$40,'driver points'!$B$1:$B$40)*Tabelle1!H$1</f>
        <v>21</v>
      </c>
      <c r="I25" s="9">
        <v>2</v>
      </c>
      <c r="J25" s="9">
        <f>LOOKUP(I25,'driver points'!$A$1:$A$40,'driver points'!$B$1:$B$40)*Tabelle1!J$1</f>
        <v>54</v>
      </c>
    </row>
    <row r="26" spans="1:14" x14ac:dyDescent="0.25">
      <c r="A26" s="9" t="s">
        <v>37</v>
      </c>
      <c r="B26" s="9" t="s">
        <v>41</v>
      </c>
      <c r="C26" s="9">
        <f t="shared" si="0"/>
        <v>96</v>
      </c>
      <c r="E26" s="9">
        <v>4</v>
      </c>
      <c r="F26" s="9">
        <f>LOOKUP(E26,'driver points'!$A$1:$A$40,'driver points'!$B$1:$B$40)*Tabelle1!$F$1</f>
        <v>21</v>
      </c>
      <c r="G26" s="9">
        <v>7</v>
      </c>
      <c r="H26" s="9">
        <f>LOOKUP(G26,'driver points'!$A$1:$A$40,'driver points'!$B$1:$B$40)*Tabelle1!H$1</f>
        <v>12</v>
      </c>
      <c r="I26" s="9">
        <v>6</v>
      </c>
      <c r="J26" s="9">
        <f>LOOKUP(I26,'driver points'!$A$1:$A$40,'driver points'!$B$1:$B$40)*Tabelle1!J$1</f>
        <v>30</v>
      </c>
      <c r="K26" s="9">
        <v>4</v>
      </c>
      <c r="L26" s="9">
        <f>LOOKUP(K26,'driver points'!$A$1:$A$40,'driver points'!$B$1:$B$40)*Tabelle1!L$1</f>
        <v>21</v>
      </c>
      <c r="M26" s="9">
        <v>7</v>
      </c>
      <c r="N26" s="9">
        <f>LOOKUP(M26,'driver points'!$A$1:$A$40,'driver points'!$B$1:$B$40)*Tabelle1!N$1</f>
        <v>12</v>
      </c>
    </row>
    <row r="27" spans="1:14" x14ac:dyDescent="0.25">
      <c r="A27" s="9" t="s">
        <v>60</v>
      </c>
      <c r="B27" s="9" t="s">
        <v>63</v>
      </c>
      <c r="C27" s="9">
        <f t="shared" si="0"/>
        <v>57</v>
      </c>
      <c r="K27" s="9">
        <v>1</v>
      </c>
      <c r="L27" s="9">
        <f>LOOKUP(K27,'driver points'!$A$1:$A$40,'driver points'!$B$1:$B$40)*Tabelle1!L$1</f>
        <v>30</v>
      </c>
      <c r="M27" s="9">
        <v>2</v>
      </c>
      <c r="N27" s="9">
        <f>LOOKUP(M27,'driver points'!$A$1:$A$40,'driver points'!$B$1:$B$40)*Tabelle1!N$1</f>
        <v>27</v>
      </c>
    </row>
    <row r="28" spans="1:14" s="8" customFormat="1" x14ac:dyDescent="0.25">
      <c r="A28" s="8" t="s">
        <v>44</v>
      </c>
      <c r="B28" s="8" t="s">
        <v>45</v>
      </c>
      <c r="C28" s="8">
        <f t="shared" si="0"/>
        <v>708</v>
      </c>
      <c r="D28" s="8">
        <f>C28-MAX($C$4,$C$10,$C$16,$C$22,$C$28,$C$34,$C$40,$C$46,$C$52,$C$58,$C$64,$C$70,$C$76,$C$82,$C$88,$C$94,$C$100,$C$106,$C$112,$C$118)</f>
        <v>-456</v>
      </c>
      <c r="E28" s="8">
        <v>4</v>
      </c>
      <c r="F28" s="8">
        <f>SUM(F29:F33)+LOOKUP(E28,'nation points'!$A$1:$A$21,'nation points'!$B$1:$B$21)*Tabelle1!F$1</f>
        <v>126</v>
      </c>
      <c r="G28" s="8">
        <v>5</v>
      </c>
      <c r="H28" s="8">
        <f>SUM(H29:H33)+LOOKUP(G28,'nation points'!$A$1:$A$21,'nation points'!$B$1:$B$21)*Tabelle1!H$1</f>
        <v>120</v>
      </c>
      <c r="I28" s="8">
        <v>5</v>
      </c>
      <c r="J28" s="8">
        <f>SUM(J29:J33)+LOOKUP(I28,'nation points'!$A$1:$A$21,'nation points'!$B$1:$B$21)*Tabelle1!J$1</f>
        <v>210</v>
      </c>
      <c r="K28" s="8">
        <v>3</v>
      </c>
      <c r="L28" s="8">
        <f>SUM(L29:L33)+LOOKUP(K28,'nation points'!$A$1:$A$21,'nation points'!$B$1:$B$21)*Tabelle1!L$1</f>
        <v>129</v>
      </c>
      <c r="M28" s="8">
        <v>3</v>
      </c>
      <c r="N28" s="8">
        <f>SUM(N29:N33)+LOOKUP(M28,'nation points'!$A$1:$A$21,'nation points'!$B$1:$B$21)*Tabelle1!N$1</f>
        <v>123</v>
      </c>
    </row>
    <row r="29" spans="1:14" x14ac:dyDescent="0.25">
      <c r="A29" s="9" t="s">
        <v>46</v>
      </c>
      <c r="B29" s="9" t="s">
        <v>47</v>
      </c>
      <c r="C29" s="9">
        <f t="shared" si="0"/>
        <v>48</v>
      </c>
      <c r="E29" s="9">
        <v>3</v>
      </c>
      <c r="F29" s="9">
        <f>LOOKUP(E29,'driver points'!$A$1:$A$40,'driver points'!$B$1:$B$40)*Tabelle1!$F$1</f>
        <v>24</v>
      </c>
      <c r="G29" s="9">
        <v>3</v>
      </c>
      <c r="H29" s="9">
        <f>LOOKUP(G29,'driver points'!$A$1:$A$40,'driver points'!$B$1:$B$40)*Tabelle1!H$1</f>
        <v>24</v>
      </c>
    </row>
    <row r="30" spans="1:14" x14ac:dyDescent="0.25">
      <c r="A30" s="9" t="s">
        <v>54</v>
      </c>
      <c r="B30" s="9" t="s">
        <v>54</v>
      </c>
      <c r="I30" s="9">
        <v>8</v>
      </c>
      <c r="J30" s="9">
        <f>LOOKUP(I30,'driver points'!$A$1:$A$40,'driver points'!$B$1:$B$40)*Tabelle1!J$1</f>
        <v>18</v>
      </c>
      <c r="K30" s="9">
        <v>10</v>
      </c>
      <c r="L30" s="9">
        <f>LOOKUP(K30,'driver points'!$A$1:$A$40,'driver points'!$B$1:$B$40)*Tabelle1!L$1</f>
        <v>3</v>
      </c>
    </row>
    <row r="31" spans="1:14" x14ac:dyDescent="0.25">
      <c r="A31" s="9" t="s">
        <v>62</v>
      </c>
      <c r="B31" s="9" t="s">
        <v>61</v>
      </c>
      <c r="K31" s="9">
        <v>7</v>
      </c>
      <c r="L31" s="9">
        <f>LOOKUP(K31,'driver points'!$A$1:$A$40,'driver points'!$B$1:$B$40)*Tabelle1!L$1</f>
        <v>12</v>
      </c>
      <c r="M31" s="9">
        <v>8</v>
      </c>
      <c r="N31" s="9">
        <f>LOOKUP(M31,'driver points'!$A$1:$A$40,'driver points'!$B$1:$B$40)*Tabelle1!N$1</f>
        <v>9</v>
      </c>
    </row>
    <row r="32" spans="1:14" x14ac:dyDescent="0.25">
      <c r="A32" s="9" t="s">
        <v>64</v>
      </c>
      <c r="B32" s="9" t="s">
        <v>65</v>
      </c>
      <c r="K32" s="9">
        <v>9</v>
      </c>
      <c r="L32" s="9">
        <f>LOOKUP(K32,'driver points'!$A$1:$A$40,'driver points'!$B$1:$B$40)*Tabelle1!L$1</f>
        <v>6</v>
      </c>
      <c r="M32" s="9">
        <v>9</v>
      </c>
      <c r="N32" s="9">
        <f>LOOKUP(M32,'driver points'!$A$1:$A$40,'driver points'!$B$1:$B$40)*Tabelle1!N$1</f>
        <v>6</v>
      </c>
    </row>
    <row r="34" spans="1:14" s="8" customFormat="1" x14ac:dyDescent="0.25">
      <c r="A34" s="8" t="s">
        <v>48</v>
      </c>
      <c r="B34" s="8" t="s">
        <v>50</v>
      </c>
      <c r="C34" s="8">
        <f t="shared" si="0"/>
        <v>588</v>
      </c>
      <c r="D34" s="8">
        <f>C34-MAX($C$4,$C$10,$C$16,$C$22,$C$28,$C$34,$C$40,$C$46,$C$52,$C$58,$C$64,$C$70,$C$76,$C$82,$C$88,$C$94,$C$100,$C$106,$C$112,$C$118)</f>
        <v>-576</v>
      </c>
      <c r="E34" s="8">
        <v>6</v>
      </c>
      <c r="F34" s="8">
        <f>SUM(F35:F39)+LOOKUP(E34,'nation points'!$A$1:$A$21,'nation points'!$B$1:$B$21)*Tabelle1!F$1</f>
        <v>90</v>
      </c>
      <c r="G34" s="8">
        <v>21</v>
      </c>
      <c r="H34" s="8">
        <f>SUM(H35:H39)+LOOKUP(G34,'nation points'!$A$1:$A$21,'nation points'!$B$1:$B$21)*Tabelle1!H$1</f>
        <v>0</v>
      </c>
      <c r="I34" s="8">
        <v>6</v>
      </c>
      <c r="J34" s="8">
        <f>SUM(J35:J39)+LOOKUP(I34,'nation points'!$A$1:$A$21,'nation points'!$B$1:$B$21)*Tabelle1!J$1</f>
        <v>192</v>
      </c>
      <c r="K34" s="8">
        <v>2</v>
      </c>
      <c r="L34" s="8">
        <f>SUM(L35:L39)+LOOKUP(K34,'nation points'!$A$1:$A$21,'nation points'!$B$1:$B$21)*Tabelle1!L$1</f>
        <v>147</v>
      </c>
      <c r="M34" s="8">
        <v>2</v>
      </c>
      <c r="N34" s="8">
        <f>SUM(N35:N39)+LOOKUP(M34,'nation points'!$A$1:$A$21,'nation points'!$B$1:$B$21)*Tabelle1!N$1</f>
        <v>159</v>
      </c>
    </row>
    <row r="35" spans="1:14" x14ac:dyDescent="0.25">
      <c r="A35" s="9" t="s">
        <v>49</v>
      </c>
      <c r="B35" s="9" t="s">
        <v>49</v>
      </c>
      <c r="C35" s="9">
        <f t="shared" si="0"/>
        <v>36</v>
      </c>
      <c r="E35" s="9">
        <v>11</v>
      </c>
      <c r="F35" s="9">
        <f>LOOKUP(E35,'driver points'!$A$1:$A$40,'driver points'!$B$1:$B$40)*Tabelle1!$F$1</f>
        <v>0</v>
      </c>
      <c r="G35" s="9">
        <v>12</v>
      </c>
      <c r="H35" s="9">
        <f>LOOKUP(G35,'driver points'!$A$1:$A$40,'driver points'!$B$1:$B$40)*Tabelle1!H$1</f>
        <v>0</v>
      </c>
      <c r="I35" s="9">
        <v>9</v>
      </c>
      <c r="J35" s="9">
        <f>LOOKUP(I35,'driver points'!$A$1:$A$40,'driver points'!$B$1:$B$40)*Tabelle1!J$1</f>
        <v>12</v>
      </c>
      <c r="K35" s="9">
        <v>8</v>
      </c>
      <c r="L35" s="9">
        <f>LOOKUP(K35,'driver points'!$A$1:$A$40,'driver points'!$B$1:$B$40)*Tabelle1!L$1</f>
        <v>9</v>
      </c>
      <c r="M35" s="9">
        <v>6</v>
      </c>
      <c r="N35" s="9">
        <f>LOOKUP(M35,'driver points'!$A$1:$A$40,'driver points'!$B$1:$B$40)*Tabelle1!N$1</f>
        <v>15</v>
      </c>
    </row>
    <row r="36" spans="1:14" x14ac:dyDescent="0.25">
      <c r="B36" s="9" t="s">
        <v>66</v>
      </c>
      <c r="C36" s="9">
        <f t="shared" si="0"/>
        <v>54</v>
      </c>
      <c r="K36" s="9">
        <v>3</v>
      </c>
      <c r="L36" s="9">
        <f>LOOKUP(K36,'driver points'!$A$1:$A$40,'driver points'!$B$1:$B$40)*Tabelle1!L$1</f>
        <v>24</v>
      </c>
      <c r="M36" s="9">
        <v>1</v>
      </c>
      <c r="N36" s="9">
        <f>LOOKUP(M36,'driver points'!$A$1:$A$40,'driver points'!$B$1:$B$40)*Tabelle1!N$1</f>
        <v>30</v>
      </c>
    </row>
    <row r="40" spans="1:14" s="8" customFormat="1" x14ac:dyDescent="0.25">
      <c r="A40" s="8" t="s">
        <v>55</v>
      </c>
      <c r="B40" s="8" t="s">
        <v>56</v>
      </c>
      <c r="C40" s="8">
        <f t="shared" ref="C40" si="1">SUM(F40,H40,J40,L40,N40,P40,R40,T40,V40,X40)</f>
        <v>240</v>
      </c>
      <c r="D40" s="8">
        <f>C40-MAX($C$4,$C$10,$C$16,$C$22,$C$28,$C$34,$C$40,$C$46,$C$52,$C$58,$C$64,$C$70,$C$76,$C$82,$C$88,$C$94,$C$100,$C$106,$C$112,$C$118)</f>
        <v>-924</v>
      </c>
      <c r="I40" s="8">
        <v>4</v>
      </c>
      <c r="J40" s="8">
        <f>SUM(J41:J45)+LOOKUP(I40,'nation points'!$A$1:$A$21,'nation points'!$B$1:$B$21)*Tabelle1!J$1</f>
        <v>240</v>
      </c>
    </row>
    <row r="41" spans="1:14" x14ac:dyDescent="0.25">
      <c r="A41" s="9" t="s">
        <v>57</v>
      </c>
      <c r="B41" s="9" t="s">
        <v>58</v>
      </c>
      <c r="I41" s="9">
        <v>5</v>
      </c>
      <c r="J41" s="9">
        <f>LOOKUP(I41,'driver points'!$A$1:$A$40,'driver points'!$B$1:$B$40)*Tabelle1!J$1</f>
        <v>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C31" sqref="C31"/>
    </sheetView>
  </sheetViews>
  <sheetFormatPr baseColWidth="10" defaultRowHeight="15" x14ac:dyDescent="0.25"/>
  <sheetData>
    <row r="1" spans="1:2" x14ac:dyDescent="0.25">
      <c r="A1">
        <v>1</v>
      </c>
      <c r="B1">
        <v>10</v>
      </c>
    </row>
    <row r="2" spans="1:2" x14ac:dyDescent="0.25">
      <c r="A2">
        <v>2</v>
      </c>
      <c r="B2">
        <v>9</v>
      </c>
    </row>
    <row r="3" spans="1:2" x14ac:dyDescent="0.25">
      <c r="A3">
        <v>3</v>
      </c>
      <c r="B3">
        <v>8</v>
      </c>
    </row>
    <row r="4" spans="1:2" x14ac:dyDescent="0.25">
      <c r="A4">
        <v>4</v>
      </c>
      <c r="B4">
        <v>7</v>
      </c>
    </row>
    <row r="5" spans="1:2" x14ac:dyDescent="0.25">
      <c r="A5">
        <v>5</v>
      </c>
      <c r="B5">
        <v>6</v>
      </c>
    </row>
    <row r="6" spans="1:2" x14ac:dyDescent="0.25">
      <c r="A6">
        <v>6</v>
      </c>
      <c r="B6">
        <v>5</v>
      </c>
    </row>
    <row r="7" spans="1:2" x14ac:dyDescent="0.25">
      <c r="A7">
        <v>7</v>
      </c>
      <c r="B7">
        <v>4</v>
      </c>
    </row>
    <row r="8" spans="1:2" x14ac:dyDescent="0.25">
      <c r="A8">
        <v>8</v>
      </c>
      <c r="B8">
        <v>3</v>
      </c>
    </row>
    <row r="9" spans="1:2" x14ac:dyDescent="0.25">
      <c r="A9">
        <v>9</v>
      </c>
      <c r="B9">
        <v>2</v>
      </c>
    </row>
    <row r="10" spans="1:2" x14ac:dyDescent="0.25">
      <c r="A10">
        <v>10</v>
      </c>
      <c r="B10">
        <v>1</v>
      </c>
    </row>
    <row r="11" spans="1:2" x14ac:dyDescent="0.25">
      <c r="A11">
        <v>11</v>
      </c>
      <c r="B11">
        <v>0</v>
      </c>
    </row>
    <row r="12" spans="1:2" x14ac:dyDescent="0.25">
      <c r="A12">
        <v>12</v>
      </c>
      <c r="B12">
        <v>0</v>
      </c>
    </row>
    <row r="13" spans="1:2" x14ac:dyDescent="0.25">
      <c r="A13">
        <v>13</v>
      </c>
      <c r="B13">
        <v>0</v>
      </c>
    </row>
    <row r="14" spans="1:2" x14ac:dyDescent="0.25">
      <c r="A14">
        <v>14</v>
      </c>
      <c r="B14">
        <v>0</v>
      </c>
    </row>
    <row r="15" spans="1:2" x14ac:dyDescent="0.25">
      <c r="A15">
        <v>15</v>
      </c>
      <c r="B15">
        <v>0</v>
      </c>
    </row>
    <row r="16" spans="1:2" x14ac:dyDescent="0.25">
      <c r="A16">
        <v>16</v>
      </c>
      <c r="B16">
        <v>0</v>
      </c>
    </row>
    <row r="17" spans="1:2" x14ac:dyDescent="0.25">
      <c r="A17">
        <v>17</v>
      </c>
      <c r="B17">
        <v>0</v>
      </c>
    </row>
    <row r="18" spans="1:2" x14ac:dyDescent="0.25">
      <c r="A18">
        <v>18</v>
      </c>
      <c r="B18">
        <v>0</v>
      </c>
    </row>
    <row r="19" spans="1:2" x14ac:dyDescent="0.25">
      <c r="A19">
        <v>19</v>
      </c>
      <c r="B19">
        <v>0</v>
      </c>
    </row>
    <row r="20" spans="1:2" x14ac:dyDescent="0.25">
      <c r="A20">
        <v>20</v>
      </c>
      <c r="B20">
        <v>0</v>
      </c>
    </row>
    <row r="21" spans="1:2" x14ac:dyDescent="0.25">
      <c r="A21">
        <v>21</v>
      </c>
      <c r="B21">
        <v>0</v>
      </c>
    </row>
    <row r="22" spans="1:2" x14ac:dyDescent="0.25">
      <c r="A22">
        <v>22</v>
      </c>
      <c r="B22">
        <v>0</v>
      </c>
    </row>
    <row r="23" spans="1:2" x14ac:dyDescent="0.25">
      <c r="A23">
        <v>23</v>
      </c>
      <c r="B23">
        <v>0</v>
      </c>
    </row>
    <row r="24" spans="1:2" x14ac:dyDescent="0.25">
      <c r="A24">
        <v>24</v>
      </c>
      <c r="B24">
        <v>0</v>
      </c>
    </row>
    <row r="25" spans="1:2" x14ac:dyDescent="0.25">
      <c r="A25">
        <v>25</v>
      </c>
      <c r="B25">
        <v>0</v>
      </c>
    </row>
    <row r="26" spans="1:2" x14ac:dyDescent="0.25">
      <c r="A26">
        <v>26</v>
      </c>
      <c r="B26">
        <v>0</v>
      </c>
    </row>
    <row r="27" spans="1:2" x14ac:dyDescent="0.25">
      <c r="A27">
        <v>27</v>
      </c>
      <c r="B27">
        <v>0</v>
      </c>
    </row>
    <row r="28" spans="1:2" x14ac:dyDescent="0.25">
      <c r="A28">
        <v>28</v>
      </c>
      <c r="B28">
        <v>0</v>
      </c>
    </row>
    <row r="29" spans="1:2" x14ac:dyDescent="0.25">
      <c r="A29">
        <v>29</v>
      </c>
      <c r="B29">
        <v>0</v>
      </c>
    </row>
    <row r="30" spans="1:2" x14ac:dyDescent="0.25">
      <c r="A30">
        <v>30</v>
      </c>
      <c r="B30">
        <v>0</v>
      </c>
    </row>
    <row r="31" spans="1:2" x14ac:dyDescent="0.25">
      <c r="A31">
        <v>31</v>
      </c>
      <c r="B31">
        <v>0</v>
      </c>
    </row>
    <row r="32" spans="1:2" x14ac:dyDescent="0.25">
      <c r="A32">
        <v>32</v>
      </c>
      <c r="B32">
        <v>0</v>
      </c>
    </row>
    <row r="33" spans="1:2" x14ac:dyDescent="0.25">
      <c r="A33">
        <v>33</v>
      </c>
      <c r="B33">
        <v>0</v>
      </c>
    </row>
    <row r="34" spans="1:2" x14ac:dyDescent="0.25">
      <c r="A34">
        <v>34</v>
      </c>
      <c r="B34">
        <v>0</v>
      </c>
    </row>
    <row r="35" spans="1:2" x14ac:dyDescent="0.25">
      <c r="A35">
        <v>35</v>
      </c>
      <c r="B35">
        <v>0</v>
      </c>
    </row>
    <row r="36" spans="1:2" x14ac:dyDescent="0.25">
      <c r="A36">
        <v>36</v>
      </c>
      <c r="B36">
        <v>0</v>
      </c>
    </row>
    <row r="37" spans="1:2" x14ac:dyDescent="0.25">
      <c r="A37">
        <v>37</v>
      </c>
      <c r="B37">
        <v>0</v>
      </c>
    </row>
    <row r="38" spans="1:2" x14ac:dyDescent="0.25">
      <c r="A38">
        <v>38</v>
      </c>
      <c r="B38">
        <v>0</v>
      </c>
    </row>
    <row r="39" spans="1:2" x14ac:dyDescent="0.25">
      <c r="A39">
        <v>39</v>
      </c>
      <c r="B39">
        <v>0</v>
      </c>
    </row>
    <row r="40" spans="1:2" x14ac:dyDescent="0.25">
      <c r="A40">
        <v>40</v>
      </c>
      <c r="B40"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D21" sqref="D21"/>
    </sheetView>
  </sheetViews>
  <sheetFormatPr baseColWidth="10" defaultRowHeight="15" x14ac:dyDescent="0.25"/>
  <sheetData>
    <row r="1" spans="1:2" x14ac:dyDescent="0.25">
      <c r="A1">
        <v>1</v>
      </c>
      <c r="B1">
        <v>40</v>
      </c>
    </row>
    <row r="2" spans="1:2" x14ac:dyDescent="0.25">
      <c r="A2">
        <v>2</v>
      </c>
      <c r="B2">
        <v>38</v>
      </c>
    </row>
    <row r="3" spans="1:2" x14ac:dyDescent="0.25">
      <c r="A3">
        <v>3</v>
      </c>
      <c r="B3">
        <v>36</v>
      </c>
    </row>
    <row r="4" spans="1:2" x14ac:dyDescent="0.25">
      <c r="A4">
        <v>4</v>
      </c>
      <c r="B4">
        <v>34</v>
      </c>
    </row>
    <row r="5" spans="1:2" x14ac:dyDescent="0.25">
      <c r="A5">
        <v>5</v>
      </c>
      <c r="B5">
        <v>32</v>
      </c>
    </row>
    <row r="6" spans="1:2" x14ac:dyDescent="0.25">
      <c r="A6">
        <v>6</v>
      </c>
      <c r="B6">
        <v>30</v>
      </c>
    </row>
    <row r="7" spans="1:2" x14ac:dyDescent="0.25">
      <c r="A7">
        <v>7</v>
      </c>
      <c r="B7">
        <v>28</v>
      </c>
    </row>
    <row r="8" spans="1:2" x14ac:dyDescent="0.25">
      <c r="A8">
        <v>8</v>
      </c>
      <c r="B8">
        <v>26</v>
      </c>
    </row>
    <row r="9" spans="1:2" x14ac:dyDescent="0.25">
      <c r="A9">
        <v>9</v>
      </c>
      <c r="B9">
        <v>24</v>
      </c>
    </row>
    <row r="10" spans="1:2" x14ac:dyDescent="0.25">
      <c r="A10">
        <v>10</v>
      </c>
      <c r="B10">
        <v>22</v>
      </c>
    </row>
    <row r="11" spans="1:2" x14ac:dyDescent="0.25">
      <c r="A11">
        <v>11</v>
      </c>
      <c r="B11">
        <v>20</v>
      </c>
    </row>
    <row r="12" spans="1:2" x14ac:dyDescent="0.25">
      <c r="A12">
        <v>12</v>
      </c>
      <c r="B12">
        <v>18</v>
      </c>
    </row>
    <row r="13" spans="1:2" x14ac:dyDescent="0.25">
      <c r="A13">
        <v>13</v>
      </c>
      <c r="B13">
        <v>16</v>
      </c>
    </row>
    <row r="14" spans="1:2" x14ac:dyDescent="0.25">
      <c r="A14">
        <v>14</v>
      </c>
      <c r="B14">
        <v>14</v>
      </c>
    </row>
    <row r="15" spans="1:2" x14ac:dyDescent="0.25">
      <c r="A15">
        <v>15</v>
      </c>
      <c r="B15">
        <v>12</v>
      </c>
    </row>
    <row r="16" spans="1:2" x14ac:dyDescent="0.25">
      <c r="A16">
        <v>16</v>
      </c>
      <c r="B16">
        <v>10</v>
      </c>
    </row>
    <row r="17" spans="1:2" x14ac:dyDescent="0.25">
      <c r="A17">
        <v>17</v>
      </c>
      <c r="B17">
        <v>8</v>
      </c>
    </row>
    <row r="18" spans="1:2" x14ac:dyDescent="0.25">
      <c r="A18">
        <v>18</v>
      </c>
      <c r="B18">
        <v>6</v>
      </c>
    </row>
    <row r="19" spans="1:2" x14ac:dyDescent="0.25">
      <c r="A19">
        <v>19</v>
      </c>
      <c r="B19">
        <v>4</v>
      </c>
    </row>
    <row r="20" spans="1:2" x14ac:dyDescent="0.25">
      <c r="A20">
        <v>20</v>
      </c>
      <c r="B20">
        <v>2</v>
      </c>
    </row>
    <row r="21" spans="1:2" x14ac:dyDescent="0.25">
      <c r="A21">
        <v>21</v>
      </c>
      <c r="B21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/>
  </sheetViews>
  <sheetFormatPr baseColWidth="10" defaultRowHeight="15" x14ac:dyDescent="0.25"/>
  <cols>
    <col min="1" max="16384" width="11.42578125" style="1"/>
  </cols>
  <sheetData>
    <row r="2" spans="2:5" x14ac:dyDescent="0.25">
      <c r="B2" s="1" t="s">
        <v>33</v>
      </c>
      <c r="C2" s="1" t="s">
        <v>34</v>
      </c>
      <c r="D2" s="1">
        <f>38*60+58.54</f>
        <v>2338.54</v>
      </c>
    </row>
    <row r="3" spans="2:5" x14ac:dyDescent="0.25">
      <c r="B3" s="1" t="s">
        <v>35</v>
      </c>
      <c r="C3" s="1" t="s">
        <v>34</v>
      </c>
      <c r="D3" s="1">
        <f>39*60+14.8</f>
        <v>2354.8000000000002</v>
      </c>
      <c r="E3" s="1">
        <f>$D$2-D3</f>
        <v>-16.260000000000218</v>
      </c>
    </row>
    <row r="4" spans="2:5" x14ac:dyDescent="0.25">
      <c r="B4" s="1" t="s">
        <v>46</v>
      </c>
      <c r="C4" s="1" t="s">
        <v>45</v>
      </c>
      <c r="D4" s="1">
        <f>39*60+20.2</f>
        <v>2360.1999999999998</v>
      </c>
      <c r="E4" s="1">
        <f t="shared" ref="E4:E9" si="0">$D$2-D4</f>
        <v>-21.659999999999854</v>
      </c>
    </row>
    <row r="5" spans="2:5" x14ac:dyDescent="0.25">
      <c r="B5" s="1" t="s">
        <v>21</v>
      </c>
      <c r="C5" s="1" t="s">
        <v>19</v>
      </c>
      <c r="D5" s="1">
        <f>39*60+23.81</f>
        <v>2363.81</v>
      </c>
      <c r="E5" s="1">
        <f t="shared" si="0"/>
        <v>-25.269999999999982</v>
      </c>
    </row>
    <row r="6" spans="2:5" x14ac:dyDescent="0.25">
      <c r="B6" s="1" t="s">
        <v>30</v>
      </c>
      <c r="C6" s="1" t="s">
        <v>29</v>
      </c>
      <c r="D6" s="1">
        <f>39*60+42.59</f>
        <v>2382.59</v>
      </c>
      <c r="E6" s="1">
        <f t="shared" si="0"/>
        <v>-44.050000000000182</v>
      </c>
    </row>
    <row r="7" spans="2:5" x14ac:dyDescent="0.25">
      <c r="B7" s="1" t="s">
        <v>20</v>
      </c>
      <c r="C7" s="1" t="s">
        <v>19</v>
      </c>
      <c r="D7" s="1">
        <f>39*60+47.57</f>
        <v>2387.5700000000002</v>
      </c>
      <c r="E7" s="1">
        <f t="shared" si="0"/>
        <v>-49.0300000000002</v>
      </c>
    </row>
    <row r="8" spans="2:5" x14ac:dyDescent="0.25">
      <c r="B8" s="1" t="s">
        <v>26</v>
      </c>
      <c r="C8" s="1" t="s">
        <v>25</v>
      </c>
      <c r="D8" s="1">
        <f>39*60+50.68</f>
        <v>2390.6799999999998</v>
      </c>
      <c r="E8" s="1">
        <f t="shared" si="0"/>
        <v>-52.139999999999873</v>
      </c>
    </row>
    <row r="9" spans="2:5" x14ac:dyDescent="0.25">
      <c r="B9" s="1" t="s">
        <v>31</v>
      </c>
      <c r="C9" s="1" t="s">
        <v>29</v>
      </c>
      <c r="D9" s="1">
        <f>40*60+3.23</f>
        <v>2403.23</v>
      </c>
      <c r="E9" s="1">
        <f t="shared" si="0"/>
        <v>-64.690000000000055</v>
      </c>
    </row>
    <row r="10" spans="2:5" x14ac:dyDescent="0.25">
      <c r="B10" s="1" t="s">
        <v>36</v>
      </c>
      <c r="C10" s="1" t="s">
        <v>34</v>
      </c>
      <c r="D10" s="1" t="s">
        <v>51</v>
      </c>
    </row>
    <row r="11" spans="2:5" x14ac:dyDescent="0.25">
      <c r="B11" s="1" t="s">
        <v>49</v>
      </c>
      <c r="C11" s="1" t="s">
        <v>50</v>
      </c>
      <c r="D11" s="1" t="s">
        <v>51</v>
      </c>
    </row>
    <row r="12" spans="2:5" x14ac:dyDescent="0.25">
      <c r="B12" s="1" t="s">
        <v>53</v>
      </c>
      <c r="C12" s="1" t="s">
        <v>25</v>
      </c>
      <c r="D12" s="1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Rankings</vt:lpstr>
      <vt:lpstr>Tabelle1</vt:lpstr>
      <vt:lpstr>driver points</vt:lpstr>
      <vt:lpstr>nation points</vt:lpstr>
      <vt:lpstr>Tabelle2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 Falkenberg</dc:creator>
  <cp:lastModifiedBy>Thilo Falkenberg</cp:lastModifiedBy>
  <dcterms:created xsi:type="dcterms:W3CDTF">2015-11-21T09:17:32Z</dcterms:created>
  <dcterms:modified xsi:type="dcterms:W3CDTF">2016-01-11T13:31:55Z</dcterms:modified>
</cp:coreProperties>
</file>